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hira\Desktop\งานการเงิน\OIT 2025\o12\"/>
    </mc:Choice>
  </mc:AlternateContent>
  <xr:revisionPtr revIDLastSave="0" documentId="13_ncr:1_{D4AC78CB-C28A-4CB4-948A-486C8C744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" sheetId="12" r:id="rId1"/>
  </sheets>
  <definedNames>
    <definedName name="_xlnm.Print_Titles" localSheetId="0">รายงานผล!$5:$7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2" l="1"/>
  <c r="D37" i="12"/>
  <c r="D36" i="12"/>
  <c r="D35" i="12"/>
  <c r="D34" i="12"/>
  <c r="D32" i="12"/>
  <c r="F32" i="12" s="1"/>
  <c r="D30" i="12"/>
  <c r="D29" i="12"/>
  <c r="D23" i="12"/>
  <c r="D22" i="12"/>
  <c r="D21" i="12"/>
  <c r="D19" i="12"/>
  <c r="D18" i="12"/>
  <c r="D17" i="12"/>
  <c r="D10" i="12"/>
  <c r="E40" i="12"/>
  <c r="F38" i="12"/>
  <c r="F37" i="12"/>
  <c r="F36" i="12"/>
  <c r="F35" i="12"/>
  <c r="F34" i="12"/>
  <c r="F30" i="12"/>
  <c r="F29" i="12"/>
  <c r="F23" i="12"/>
  <c r="F22" i="12"/>
  <c r="F21" i="12"/>
  <c r="F20" i="12"/>
  <c r="F19" i="12"/>
  <c r="F18" i="12"/>
  <c r="F17" i="12"/>
  <c r="F10" i="12"/>
  <c r="D40" i="12" l="1"/>
  <c r="F40" i="12" s="1"/>
</calcChain>
</file>

<file path=xl/sharedStrings.xml><?xml version="1.0" encoding="utf-8"?>
<sst xmlns="http://schemas.openxmlformats.org/spreadsheetml/2006/main" count="97" uniqueCount="46">
  <si>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</si>
  <si>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</si>
  <si>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</si>
  <si>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</si>
  <si>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</si>
  <si>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</si>
  <si>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</si>
  <si>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</si>
  <si>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</si>
  <si>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</si>
  <si>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</si>
  <si>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</si>
  <si>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</si>
  <si>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</si>
  <si>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</si>
  <si>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</si>
  <si>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</si>
  <si>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</si>
  <si>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</si>
  <si>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</si>
  <si>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</si>
  <si>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</si>
  <si>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</si>
  <si>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</si>
  <si>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</si>
  <si>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</si>
  <si>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</si>
  <si>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</si>
  <si>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</si>
  <si>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</si>
  <si>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</si>
  <si>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</si>
  <si>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</si>
  <si>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</si>
  <si>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</si>
  <si>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</si>
  <si>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</si>
  <si>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</si>
  <si>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</si>
  <si>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รายการ</t>
  </si>
  <si>
    <t>งบประมาณที่ได้รับ</t>
  </si>
  <si>
    <t>รวม</t>
  </si>
  <si>
    <t>-</t>
  </si>
  <si>
    <t>รายงานผลการใช้จ่ายงบประมาณ สถานีตำรวจภูธรมะเริง จังหวัดนครราชสีมา</t>
  </si>
  <si>
    <t xml:space="preserve">ประจำปีงบประมาณ พ.ศ. 2568 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</si>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</sst>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  <font>
      <b/>
      <sz val="22"/>
      <color theme="1"/>
      <name val="TH SarabunIT๙"/>
      <family val="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b/>
      <sz val="16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" fontId="2" fillId="0" borderId="18" xfId="1" applyNumberFormat="1" applyFont="1" applyFill="1" applyBorder="1" applyAlignment="1">
      <alignment horizontal="right"/>
    </xf>
    <xf numFmtId="4" fontId="2" fillId="0" borderId="18" xfId="0" applyNumberFormat="1" applyFont="1" applyBorder="1" applyAlignment="1">
      <alignment horizontal="right" shrinkToFit="1"/>
    </xf>
    <xf numFmtId="4" fontId="2" fillId="0" borderId="19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shrinkToFit="1"/>
    </xf>
    <xf numFmtId="4" fontId="2" fillId="0" borderId="23" xfId="0" applyNumberFormat="1" applyFont="1" applyBorder="1" applyAlignment="1">
      <alignment horizontal="right" shrinkToFit="1"/>
    </xf>
    <xf numFmtId="0" fontId="2" fillId="0" borderId="24" xfId="0" applyFont="1" applyBorder="1" applyAlignment="1">
      <alignment shrinkToFit="1"/>
    </xf>
    <xf numFmtId="0" fontId="6" fillId="0" borderId="56" xfId="0" applyFont="1" applyBorder="1" applyAlignment="1">
      <alignment vertical="top"/>
    </xf>
    <xf numFmtId="0" fontId="2" fillId="0" borderId="25" xfId="0" applyFont="1" applyBorder="1" applyAlignment="1">
      <alignment horizontal="center" vertical="center" shrinkToFit="1"/>
    </xf>
    <xf numFmtId="4" fontId="2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7" xfId="0" applyFont="1" applyBorder="1" applyAlignment="1">
      <alignment vertical="top"/>
    </xf>
    <xf numFmtId="43" fontId="2" fillId="0" borderId="4" xfId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12" xfId="0" applyNumberFormat="1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58" xfId="0" applyFont="1" applyBorder="1" applyAlignment="1">
      <alignment vertical="top"/>
    </xf>
    <xf numFmtId="43" fontId="2" fillId="0" borderId="28" xfId="1" applyFont="1" applyFill="1" applyBorder="1" applyAlignment="1">
      <alignment vertical="top"/>
    </xf>
    <xf numFmtId="4" fontId="5" fillId="0" borderId="28" xfId="1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0" fontId="2" fillId="0" borderId="30" xfId="0" applyFont="1" applyBorder="1" applyAlignment="1">
      <alignment vertical="center" shrinkToFit="1"/>
    </xf>
    <xf numFmtId="0" fontId="6" fillId="0" borderId="59" xfId="0" applyFont="1" applyBorder="1"/>
    <xf numFmtId="0" fontId="2" fillId="0" borderId="33" xfId="0" applyFont="1" applyBorder="1" applyAlignment="1">
      <alignment horizontal="center" shrinkToFit="1"/>
    </xf>
    <xf numFmtId="4" fontId="5" fillId="0" borderId="32" xfId="1" applyNumberFormat="1" applyFont="1" applyFill="1" applyBorder="1" applyAlignment="1">
      <alignment horizontal="right"/>
    </xf>
    <xf numFmtId="4" fontId="2" fillId="0" borderId="32" xfId="0" applyNumberFormat="1" applyFont="1" applyBorder="1" applyAlignment="1">
      <alignment horizontal="right" shrinkToFit="1"/>
    </xf>
    <xf numFmtId="4" fontId="2" fillId="0" borderId="33" xfId="0" applyNumberFormat="1" applyFont="1" applyBorder="1" applyAlignment="1">
      <alignment horizontal="right" shrinkToFit="1"/>
    </xf>
    <xf numFmtId="0" fontId="2" fillId="0" borderId="34" xfId="0" applyFont="1" applyBorder="1" applyAlignment="1">
      <alignment shrinkToFit="1"/>
    </xf>
    <xf numFmtId="0" fontId="2" fillId="0" borderId="60" xfId="0" applyFont="1" applyBorder="1"/>
    <xf numFmtId="0" fontId="2" fillId="0" borderId="13" xfId="0" applyFont="1" applyBorder="1" applyAlignment="1">
      <alignment horizontal="center" shrinkToFit="1"/>
    </xf>
    <xf numFmtId="4" fontId="5" fillId="0" borderId="8" xfId="1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 shrinkToFit="1"/>
    </xf>
    <xf numFmtId="4" fontId="2" fillId="0" borderId="13" xfId="0" applyNumberFormat="1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1" xfId="0" applyFont="1" applyBorder="1"/>
    <xf numFmtId="0" fontId="2" fillId="0" borderId="62" xfId="0" applyFont="1" applyBorder="1"/>
    <xf numFmtId="0" fontId="2" fillId="0" borderId="37" xfId="0" applyFont="1" applyBorder="1" applyAlignment="1">
      <alignment horizontal="center" shrinkToFit="1"/>
    </xf>
    <xf numFmtId="4" fontId="2" fillId="0" borderId="36" xfId="0" applyNumberFormat="1" applyFont="1" applyBorder="1" applyAlignment="1">
      <alignment horizontal="right" shrinkToFit="1"/>
    </xf>
    <xf numFmtId="4" fontId="2" fillId="0" borderId="37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3" xfId="0" applyFont="1" applyBorder="1" applyAlignment="1">
      <alignment vertical="top"/>
    </xf>
    <xf numFmtId="0" fontId="2" fillId="0" borderId="40" xfId="0" applyFont="1" applyBorder="1" applyAlignment="1">
      <alignment horizontal="center" shrinkToFit="1"/>
    </xf>
    <xf numFmtId="4" fontId="2" fillId="0" borderId="39" xfId="0" applyNumberFormat="1" applyFont="1" applyBorder="1" applyAlignment="1">
      <alignment horizontal="right" shrinkToFit="1"/>
    </xf>
    <xf numFmtId="4" fontId="2" fillId="0" borderId="40" xfId="0" applyNumberFormat="1" applyFont="1" applyBorder="1" applyAlignment="1">
      <alignment horizontal="right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64" xfId="0" applyFont="1" applyBorder="1"/>
    <xf numFmtId="0" fontId="2" fillId="0" borderId="43" xfId="0" applyFont="1" applyBorder="1" applyAlignment="1">
      <alignment horizontal="center" shrinkToFit="1"/>
    </xf>
    <xf numFmtId="4" fontId="2" fillId="0" borderId="42" xfId="0" applyNumberFormat="1" applyFont="1" applyBorder="1" applyAlignment="1">
      <alignment horizontal="right" shrinkToFit="1"/>
    </xf>
    <xf numFmtId="4" fontId="2" fillId="0" borderId="43" xfId="0" applyNumberFormat="1" applyFont="1" applyBorder="1" applyAlignment="1">
      <alignment horizontal="right" shrinkToFit="1"/>
    </xf>
    <xf numFmtId="0" fontId="2" fillId="0" borderId="44" xfId="0" applyFont="1" applyBorder="1" applyAlignment="1">
      <alignment horizontal="center" shrinkToFit="1"/>
    </xf>
    <xf numFmtId="0" fontId="6" fillId="0" borderId="65" xfId="0" applyFont="1" applyBorder="1"/>
    <xf numFmtId="0" fontId="2" fillId="0" borderId="46" xfId="0" applyFont="1" applyBorder="1" applyAlignment="1">
      <alignment horizontal="center" shrinkToFit="1"/>
    </xf>
    <xf numFmtId="4" fontId="2" fillId="0" borderId="45" xfId="0" applyNumberFormat="1" applyFont="1" applyBorder="1" applyAlignment="1">
      <alignment horizontal="right" shrinkToFit="1"/>
    </xf>
    <xf numFmtId="4" fontId="2" fillId="0" borderId="46" xfId="0" applyNumberFormat="1" applyFont="1" applyBorder="1" applyAlignment="1">
      <alignment horizontal="right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6" xfId="0" applyFont="1" applyBorder="1"/>
    <xf numFmtId="0" fontId="2" fillId="0" borderId="49" xfId="0" applyFont="1" applyBorder="1" applyAlignment="1">
      <alignment horizontal="center" shrinkToFit="1"/>
    </xf>
    <xf numFmtId="4" fontId="2" fillId="0" borderId="48" xfId="0" applyNumberFormat="1" applyFont="1" applyBorder="1" applyAlignment="1">
      <alignment horizontal="right" shrinkToFit="1"/>
    </xf>
    <xf numFmtId="4" fontId="2" fillId="0" borderId="49" xfId="0" applyNumberFormat="1" applyFont="1" applyBorder="1" applyAlignment="1">
      <alignment horizontal="right" shrinkToFit="1"/>
    </xf>
    <xf numFmtId="0" fontId="2" fillId="0" borderId="30" xfId="0" applyFont="1" applyBorder="1" applyAlignment="1">
      <alignment horizontal="center" vertical="center" shrinkToFit="1"/>
    </xf>
    <xf numFmtId="0" fontId="7" fillId="0" borderId="31" xfId="0" applyFont="1" applyBorder="1"/>
    <xf numFmtId="0" fontId="2" fillId="0" borderId="33" xfId="0" applyFont="1" applyBorder="1" applyAlignment="1">
      <alignment shrinkToFit="1"/>
    </xf>
    <xf numFmtId="0" fontId="2" fillId="0" borderId="35" xfId="0" applyFont="1" applyBorder="1"/>
    <xf numFmtId="0" fontId="2" fillId="0" borderId="50" xfId="0" applyFont="1" applyBorder="1"/>
    <xf numFmtId="0" fontId="2" fillId="0" borderId="14" xfId="0" applyFont="1" applyBorder="1" applyAlignment="1">
      <alignment horizontal="center" shrinkToFit="1"/>
    </xf>
    <xf numFmtId="4" fontId="5" fillId="0" borderId="11" xfId="1" applyNumberFormat="1" applyFont="1" applyFill="1" applyBorder="1" applyAlignment="1">
      <alignment horizontal="right"/>
    </xf>
    <xf numFmtId="4" fontId="2" fillId="0" borderId="11" xfId="0" applyNumberFormat="1" applyFont="1" applyBorder="1" applyAlignment="1">
      <alignment horizontal="right" shrinkToFit="1"/>
    </xf>
    <xf numFmtId="4" fontId="2" fillId="0" borderId="14" xfId="0" applyNumberFormat="1" applyFont="1" applyBorder="1" applyAlignment="1">
      <alignment horizontal="right" shrinkToFit="1"/>
    </xf>
    <xf numFmtId="0" fontId="2" fillId="0" borderId="73" xfId="0" applyFont="1" applyBorder="1"/>
    <xf numFmtId="0" fontId="2" fillId="0" borderId="74" xfId="0" applyFont="1" applyBorder="1" applyAlignment="1">
      <alignment horizontal="center" shrinkToFit="1"/>
    </xf>
    <xf numFmtId="4" fontId="2" fillId="0" borderId="75" xfId="0" applyNumberFormat="1" applyFont="1" applyBorder="1" applyAlignment="1">
      <alignment horizontal="right" shrinkToFit="1"/>
    </xf>
    <xf numFmtId="4" fontId="2" fillId="0" borderId="74" xfId="0" applyNumberFormat="1" applyFont="1" applyBorder="1" applyAlignment="1">
      <alignment horizontal="right" shrinkToFit="1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8" fillId="0" borderId="53" xfId="0" applyFont="1" applyBorder="1" applyAlignment="1">
      <alignment horizontal="center"/>
    </xf>
    <xf numFmtId="0" fontId="5" fillId="0" borderId="52" xfId="0" applyFont="1" applyBorder="1"/>
    <xf numFmtId="0" fontId="2" fillId="0" borderId="51" xfId="0" applyFont="1" applyBorder="1" applyAlignment="1">
      <alignment horizontal="center" shrinkToFit="1"/>
    </xf>
    <xf numFmtId="4" fontId="8" fillId="0" borderId="17" xfId="0" applyNumberFormat="1" applyFont="1" applyBorder="1" applyAlignment="1">
      <alignment horizontal="right" shrinkToFit="1"/>
    </xf>
    <xf numFmtId="4" fontId="8" fillId="0" borderId="51" xfId="0" applyNumberFormat="1" applyFont="1" applyBorder="1" applyAlignment="1">
      <alignment horizontal="right" shrinkToFit="1"/>
    </xf>
    <xf numFmtId="0" fontId="8" fillId="0" borderId="76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15" xfId="0" applyFont="1" applyBorder="1" applyAlignment="1">
      <alignment horizontal="center" shrinkToFit="1"/>
    </xf>
    <xf numFmtId="4" fontId="2" fillId="0" borderId="3" xfId="0" applyNumberFormat="1" applyFont="1" applyBorder="1" applyAlignment="1">
      <alignment horizontal="right" shrinkToFit="1"/>
    </xf>
    <xf numFmtId="4" fontId="2" fillId="0" borderId="15" xfId="0" applyNumberFormat="1" applyFont="1" applyBorder="1" applyAlignment="1">
      <alignment horizontal="right" shrinkToFit="1"/>
    </xf>
    <xf numFmtId="0" fontId="2" fillId="0" borderId="76" xfId="0" applyFont="1" applyBorder="1" applyAlignment="1">
      <alignment horizontal="center" shrinkToFit="1"/>
    </xf>
    <xf numFmtId="0" fontId="2" fillId="0" borderId="70" xfId="0" applyFont="1" applyBorder="1" applyAlignment="1">
      <alignment horizontal="center"/>
    </xf>
    <xf numFmtId="0" fontId="2" fillId="0" borderId="71" xfId="0" applyFont="1" applyBorder="1"/>
    <xf numFmtId="0" fontId="2" fillId="0" borderId="72" xfId="0" applyFont="1" applyBorder="1" applyAlignment="1">
      <alignment horizontal="center" shrinkToFit="1"/>
    </xf>
    <xf numFmtId="4" fontId="2" fillId="0" borderId="9" xfId="0" applyNumberFormat="1" applyFont="1" applyBorder="1" applyAlignment="1">
      <alignment horizontal="right" shrinkToFit="1"/>
    </xf>
    <xf numFmtId="4" fontId="2" fillId="0" borderId="72" xfId="0" applyNumberFormat="1" applyFont="1" applyBorder="1" applyAlignment="1">
      <alignment horizontal="right" shrinkToFit="1"/>
    </xf>
    <xf numFmtId="0" fontId="2" fillId="0" borderId="77" xfId="0" applyFont="1" applyBorder="1" applyAlignment="1">
      <alignment horizontal="center" shrinkToFit="1"/>
    </xf>
    <xf numFmtId="0" fontId="2" fillId="0" borderId="78" xfId="0" applyFont="1" applyBorder="1" applyAlignment="1">
      <alignment horizontal="center"/>
    </xf>
    <xf numFmtId="0" fontId="2" fillId="0" borderId="79" xfId="0" applyFont="1" applyBorder="1"/>
    <xf numFmtId="0" fontId="2" fillId="0" borderId="80" xfId="0" applyFont="1" applyBorder="1" applyAlignment="1">
      <alignment horizontal="center"/>
    </xf>
    <xf numFmtId="0" fontId="2" fillId="0" borderId="81" xfId="0" applyFont="1" applyBorder="1"/>
    <xf numFmtId="0" fontId="2" fillId="0" borderId="82" xfId="0" applyFont="1" applyBorder="1" applyAlignment="1">
      <alignment shrinkToFit="1"/>
    </xf>
    <xf numFmtId="4" fontId="5" fillId="0" borderId="83" xfId="1" applyNumberFormat="1" applyFont="1" applyFill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shrinkToFit="1"/>
    </xf>
    <xf numFmtId="0" fontId="2" fillId="0" borderId="84" xfId="0" applyFont="1" applyBorder="1" applyAlignment="1">
      <alignment shrinkToFit="1"/>
    </xf>
    <xf numFmtId="0" fontId="4" fillId="0" borderId="54" xfId="0" applyFont="1" applyBorder="1"/>
    <xf numFmtId="43" fontId="4" fillId="0" borderId="18" xfId="1" applyFont="1" applyFill="1" applyBorder="1" applyAlignment="1">
      <alignment vertical="center"/>
    </xf>
    <xf numFmtId="0" fontId="4" fillId="0" borderId="55" xfId="0" applyFont="1" applyBorder="1" applyAlignment="1">
      <alignment horizontal="left"/>
    </xf>
    <xf numFmtId="43" fontId="4" fillId="0" borderId="22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5" xfId="0" applyFont="1" applyBorder="1"/>
    <xf numFmtId="0" fontId="2" fillId="0" borderId="86" xfId="0" applyFont="1" applyBorder="1"/>
    <xf numFmtId="0" fontId="2" fillId="0" borderId="32" xfId="0" applyFont="1" applyBorder="1" applyAlignment="1">
      <alignment shrinkToFit="1"/>
    </xf>
    <xf numFmtId="0" fontId="2" fillId="0" borderId="87" xfId="0" applyFont="1" applyBorder="1" applyAlignment="1">
      <alignment horizontal="center" shrinkToFit="1"/>
    </xf>
    <xf numFmtId="4" fontId="2" fillId="0" borderId="59" xfId="0" applyNumberFormat="1" applyFont="1" applyBorder="1" applyAlignment="1">
      <alignment horizontal="right" shrinkToFit="1"/>
    </xf>
    <xf numFmtId="4" fontId="2" fillId="0" borderId="88" xfId="0" applyNumberFormat="1" applyFont="1" applyBorder="1" applyAlignment="1">
      <alignment horizontal="right" shrinkToFit="1"/>
    </xf>
    <xf numFmtId="0" fontId="2" fillId="0" borderId="89" xfId="0" applyFont="1" applyBorder="1" applyAlignment="1">
      <alignment shrinkToFit="1"/>
    </xf>
    <xf numFmtId="0" fontId="2" fillId="0" borderId="90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/>
    </xf>
    <xf numFmtId="0" fontId="2" fillId="0" borderId="91" xfId="0" applyFont="1" applyBorder="1"/>
    <xf numFmtId="4" fontId="2" fillId="0" borderId="91" xfId="0" applyNumberFormat="1" applyFont="1" applyBorder="1" applyAlignment="1">
      <alignment horizontal="right"/>
    </xf>
    <xf numFmtId="4" fontId="2" fillId="0" borderId="91" xfId="0" applyNumberFormat="1" applyFont="1" applyBorder="1" applyAlignment="1">
      <alignment horizontal="right" shrinkToFit="1"/>
    </xf>
    <xf numFmtId="43" fontId="10" fillId="0" borderId="92" xfId="1" applyFont="1" applyFill="1" applyBorder="1" applyAlignment="1">
      <alignment vertical="center"/>
    </xf>
    <xf numFmtId="43" fontId="10" fillId="0" borderId="8" xfId="1" applyFont="1" applyFill="1" applyBorder="1" applyAlignment="1">
      <alignment horizontal="center"/>
    </xf>
    <xf numFmtId="43" fontId="10" fillId="0" borderId="93" xfId="1" applyFont="1" applyFill="1" applyBorder="1" applyAlignment="1">
      <alignment horizontal="center"/>
    </xf>
    <xf numFmtId="43" fontId="11" fillId="0" borderId="94" xfId="1" applyFont="1" applyFill="1" applyBorder="1"/>
    <xf numFmtId="43" fontId="11" fillId="0" borderId="60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" fontId="5" fillId="0" borderId="96" xfId="1" applyNumberFormat="1" applyFont="1" applyFill="1" applyBorder="1" applyAlignment="1">
      <alignment horizontal="right"/>
    </xf>
    <xf numFmtId="43" fontId="10" fillId="0" borderId="97" xfId="1" applyFont="1" applyFill="1" applyBorder="1" applyAlignment="1">
      <alignment horizontal="center"/>
    </xf>
    <xf numFmtId="43" fontId="11" fillId="0" borderId="97" xfId="1" applyFont="1" applyFill="1" applyBorder="1" applyAlignment="1">
      <alignment horizontal="center" vertical="center"/>
    </xf>
    <xf numFmtId="43" fontId="12" fillId="0" borderId="95" xfId="1" applyFont="1" applyFill="1" applyBorder="1" applyAlignment="1">
      <alignment horizontal="center"/>
    </xf>
    <xf numFmtId="43" fontId="11" fillId="0" borderId="98" xfId="1" applyFont="1" applyFill="1" applyBorder="1" applyAlignment="1">
      <alignment horizontal="center"/>
    </xf>
    <xf numFmtId="43" fontId="11" fillId="0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4" fillId="0" borderId="67" xfId="0" applyFont="1" applyBorder="1" applyAlignment="1">
      <alignment horizontal="center" vertical="top"/>
    </xf>
    <xf numFmtId="0" fontId="4" fillId="0" borderId="68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2" fillId="0" borderId="67" xfId="0" applyFont="1" applyBorder="1" applyAlignment="1">
      <alignment horizontal="center" vertical="top"/>
    </xf>
    <xf numFmtId="0" fontId="2" fillId="0" borderId="68" xfId="0" applyFont="1" applyBorder="1" applyAlignment="1">
      <alignment horizontal="center" vertical="top"/>
    </xf>
    <xf numFmtId="0" fontId="2" fillId="0" borderId="69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43" fontId="11" fillId="0" borderId="75" xfId="1" applyFont="1" applyFill="1" applyBorder="1" applyAlignment="1">
      <alignment horizontal="center"/>
    </xf>
    <xf numFmtId="4" fontId="5" fillId="0" borderId="48" xfId="1" applyNumberFormat="1" applyFont="1" applyFill="1" applyBorder="1" applyAlignment="1">
      <alignment horizontal="right"/>
    </xf>
    <xf numFmtId="43" fontId="11" fillId="0" borderId="45" xfId="1" applyFont="1" applyFill="1" applyBorder="1" applyAlignment="1">
      <alignment horizontal="center"/>
    </xf>
    <xf numFmtId="4" fontId="5" fillId="0" borderId="75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43</xdr:row>
      <xdr:rowOff>25851</xdr:rowOff>
    </xdr:from>
    <xdr:ext cx="4234545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363852" y="12492171"/>
          <a:ext cx="4234545" cy="911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พ.ต.ต.                                        ผู้รายงาน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( จักรา พรหมดีสาร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สว.อก.สภ.มะเริง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จว.นครราชสีมา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43</xdr:row>
      <xdr:rowOff>2443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863737" y="12468763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( ธนิต ดวงกลาง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ผกก.สภ.มะเริง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จว.นครราชสีมา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1424609</xdr:colOff>
      <xdr:row>42</xdr:row>
      <xdr:rowOff>149088</xdr:rowOff>
    </xdr:from>
    <xdr:to>
      <xdr:col>1</xdr:col>
      <xdr:colOff>2534479</xdr:colOff>
      <xdr:row>43</xdr:row>
      <xdr:rowOff>247792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6F2AE62-22C7-FC2F-34E5-A7E9B3EA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522" y="11951805"/>
          <a:ext cx="1109870" cy="355465"/>
        </a:xfrm>
        <a:prstGeom prst="rect">
          <a:avLst/>
        </a:prstGeom>
      </xdr:spPr>
    </xdr:pic>
    <xdr:clientData/>
  </xdr:twoCellAnchor>
  <xdr:twoCellAnchor editAs="oneCell">
    <xdr:from>
      <xdr:col>4</xdr:col>
      <xdr:colOff>115956</xdr:colOff>
      <xdr:row>41</xdr:row>
      <xdr:rowOff>207066</xdr:rowOff>
    </xdr:from>
    <xdr:to>
      <xdr:col>5</xdr:col>
      <xdr:colOff>569713</xdr:colOff>
      <xdr:row>44</xdr:row>
      <xdr:rowOff>240198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29E800AF-AC02-4CCF-7735-7BD578E43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586" y="11753023"/>
          <a:ext cx="1381410" cy="80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B85-24E1-481C-B039-2469A6DA13FC}">
  <sheetPr>
    <pageSetUpPr fitToPage="1"/>
  </sheetPr>
  <dimension ref="A1:G48"/>
  <sheetViews>
    <sheetView tabSelected="1" view="pageBreakPreview" topLeftCell="A28" zoomScaleNormal="100" zoomScaleSheetLayoutView="100" zoomScalePageLayoutView="90" workbookViewId="0">
      <selection activeCell="L37" sqref="L37"/>
    </sheetView>
  </sheetViews>
  <sheetFormatPr defaultRowHeight="15"/>
  <cols>
    <col min="2" max="2" width="43.5703125" customWidth="1"/>
    <col min="3" max="3" width="16.28515625" customWidth="1"/>
    <col min="4" max="4" width="15.7109375" customWidth="1"/>
    <col min="5" max="5" width="13.85546875" customWidth="1"/>
    <col min="6" max="6" width="12" customWidth="1"/>
    <col min="7" max="7" width="14.140625" customWidth="1"/>
  </cols>
  <sheetData>
    <row r="1" spans="1:7" ht="27.75">
      <c r="A1" s="136" t="s">
        <v>43</v>
      </c>
      <c r="B1" s="136"/>
      <c r="C1" s="136"/>
      <c r="D1" s="136"/>
      <c r="E1" s="136"/>
      <c r="F1" s="136"/>
      <c r="G1" s="136"/>
    </row>
    <row r="2" spans="1:7" ht="27.75">
      <c r="A2" s="136" t="s">
        <v>44</v>
      </c>
      <c r="B2" s="136"/>
      <c r="C2" s="136"/>
      <c r="D2" s="136"/>
      <c r="E2" s="136"/>
      <c r="F2" s="136"/>
      <c r="G2" s="136"/>
    </row>
    <row r="3" spans="1:7" ht="27.75">
      <c r="A3" s="136" t="s">
        <v>45</v>
      </c>
      <c r="B3" s="136"/>
      <c r="C3" s="136"/>
      <c r="D3" s="136"/>
      <c r="E3" s="136"/>
      <c r="F3" s="136"/>
      <c r="G3" s="136"/>
    </row>
    <row r="4" spans="1:7" ht="27.75">
      <c r="A4" s="111"/>
      <c r="B4" s="111"/>
      <c r="C4" s="111"/>
      <c r="D4" s="111"/>
      <c r="E4" s="111"/>
      <c r="F4" s="111"/>
      <c r="G4" s="111"/>
    </row>
    <row r="5" spans="1:7" ht="20.25">
      <c r="A5" s="5"/>
      <c r="B5" s="143" t="s">
        <v>39</v>
      </c>
      <c r="C5" s="143" t="s">
        <v>33</v>
      </c>
      <c r="D5" s="144" t="s">
        <v>40</v>
      </c>
      <c r="E5" s="146" t="s">
        <v>34</v>
      </c>
      <c r="F5" s="146" t="s">
        <v>35</v>
      </c>
      <c r="G5" s="147" t="s">
        <v>36</v>
      </c>
    </row>
    <row r="6" spans="1:7" ht="20.25">
      <c r="A6" s="5" t="s">
        <v>0</v>
      </c>
      <c r="B6" s="144"/>
      <c r="C6" s="144"/>
      <c r="D6" s="144"/>
      <c r="E6" s="146"/>
      <c r="F6" s="146"/>
      <c r="G6" s="148"/>
    </row>
    <row r="7" spans="1:7" ht="21" thickBot="1">
      <c r="A7" s="6"/>
      <c r="B7" s="144"/>
      <c r="C7" s="144"/>
      <c r="D7" s="145"/>
      <c r="E7" s="146"/>
      <c r="F7" s="146"/>
      <c r="G7" s="148"/>
    </row>
    <row r="8" spans="1:7" ht="20.25">
      <c r="A8" s="137">
        <v>1</v>
      </c>
      <c r="B8" s="107" t="s">
        <v>1</v>
      </c>
      <c r="C8" s="108"/>
      <c r="D8" s="7"/>
      <c r="E8" s="8"/>
      <c r="F8" s="9"/>
      <c r="G8" s="10"/>
    </row>
    <row r="9" spans="1:7" ht="21" thickBot="1">
      <c r="A9" s="138"/>
      <c r="B9" s="109" t="s">
        <v>2</v>
      </c>
      <c r="C9" s="110"/>
      <c r="D9" s="152"/>
      <c r="E9" s="77"/>
      <c r="F9" s="11"/>
      <c r="G9" s="12"/>
    </row>
    <row r="10" spans="1:7" ht="20.25">
      <c r="A10" s="138"/>
      <c r="B10" s="13" t="s">
        <v>23</v>
      </c>
      <c r="C10" s="14" t="s">
        <v>38</v>
      </c>
      <c r="D10" s="124">
        <f>21300*2</f>
        <v>42600</v>
      </c>
      <c r="E10" s="124">
        <v>21300</v>
      </c>
      <c r="F10" s="15">
        <f>SUM((E10*100)/D10)</f>
        <v>50</v>
      </c>
      <c r="G10" s="16" t="s">
        <v>37</v>
      </c>
    </row>
    <row r="11" spans="1:7" ht="20.25">
      <c r="A11" s="138"/>
      <c r="B11" s="17" t="s">
        <v>28</v>
      </c>
      <c r="C11" s="18"/>
      <c r="D11" s="19"/>
      <c r="E11" s="20"/>
      <c r="F11" s="21"/>
      <c r="G11" s="22"/>
    </row>
    <row r="12" spans="1:7" ht="20.25">
      <c r="A12" s="138"/>
      <c r="B12" s="17" t="s">
        <v>29</v>
      </c>
      <c r="C12" s="18"/>
      <c r="D12" s="19"/>
      <c r="E12" s="20"/>
      <c r="F12" s="21"/>
      <c r="G12" s="22"/>
    </row>
    <row r="13" spans="1:7" ht="20.25">
      <c r="A13" s="138"/>
      <c r="B13" s="17" t="s">
        <v>30</v>
      </c>
      <c r="C13" s="18"/>
      <c r="D13" s="19"/>
      <c r="E13" s="20"/>
      <c r="F13" s="21"/>
      <c r="G13" s="22"/>
    </row>
    <row r="14" spans="1:7" ht="20.25">
      <c r="A14" s="138"/>
      <c r="B14" s="17" t="s">
        <v>31</v>
      </c>
      <c r="C14" s="18"/>
      <c r="D14" s="19"/>
      <c r="E14" s="20"/>
      <c r="F14" s="21"/>
      <c r="G14" s="22"/>
    </row>
    <row r="15" spans="1:7" ht="21" thickBot="1">
      <c r="A15" s="138"/>
      <c r="B15" s="23" t="s">
        <v>32</v>
      </c>
      <c r="C15" s="24"/>
      <c r="D15" s="25"/>
      <c r="E15" s="26"/>
      <c r="F15" s="27"/>
      <c r="G15" s="28"/>
    </row>
    <row r="16" spans="1:7" ht="20.25">
      <c r="A16" s="138"/>
      <c r="B16" s="29" t="s">
        <v>24</v>
      </c>
      <c r="C16" s="30" t="s">
        <v>38</v>
      </c>
      <c r="D16" s="31"/>
      <c r="E16" s="32"/>
      <c r="F16" s="33"/>
      <c r="G16" s="34"/>
    </row>
    <row r="17" spans="1:7" ht="20.25">
      <c r="A17" s="138"/>
      <c r="B17" s="35" t="s">
        <v>3</v>
      </c>
      <c r="C17" s="36" t="s">
        <v>38</v>
      </c>
      <c r="D17" s="125">
        <f>15900*2</f>
        <v>31800</v>
      </c>
      <c r="E17" s="38">
        <v>0</v>
      </c>
      <c r="F17" s="39">
        <f t="shared" ref="F17:F23" si="0">SUM((E17*100)/D17)</f>
        <v>0</v>
      </c>
      <c r="G17" s="40" t="s">
        <v>37</v>
      </c>
    </row>
    <row r="18" spans="1:7" ht="20.25">
      <c r="A18" s="138"/>
      <c r="B18" s="35" t="s">
        <v>4</v>
      </c>
      <c r="C18" s="36" t="s">
        <v>38</v>
      </c>
      <c r="D18" s="125">
        <f>3300*2</f>
        <v>6600</v>
      </c>
      <c r="E18" s="38">
        <v>1800</v>
      </c>
      <c r="F18" s="39">
        <f t="shared" si="0"/>
        <v>27.272727272727273</v>
      </c>
      <c r="G18" s="40" t="s">
        <v>37</v>
      </c>
    </row>
    <row r="19" spans="1:7" ht="20.25">
      <c r="A19" s="138"/>
      <c r="B19" s="41" t="s">
        <v>5</v>
      </c>
      <c r="C19" s="36" t="s">
        <v>38</v>
      </c>
      <c r="D19" s="125">
        <f>19900*2</f>
        <v>39800</v>
      </c>
      <c r="E19" s="38">
        <v>3600</v>
      </c>
      <c r="F19" s="39">
        <f t="shared" si="0"/>
        <v>9.0452261306532655</v>
      </c>
      <c r="G19" s="40" t="s">
        <v>37</v>
      </c>
    </row>
    <row r="20" spans="1:7" ht="20.25">
      <c r="A20" s="138"/>
      <c r="B20" s="42" t="s">
        <v>6</v>
      </c>
      <c r="C20" s="43" t="s">
        <v>38</v>
      </c>
      <c r="D20" s="126">
        <v>1800</v>
      </c>
      <c r="E20" s="44">
        <v>300</v>
      </c>
      <c r="F20" s="45">
        <f t="shared" si="0"/>
        <v>16.666666666666668</v>
      </c>
      <c r="G20" s="46" t="s">
        <v>37</v>
      </c>
    </row>
    <row r="21" spans="1:7" ht="21" thickBot="1">
      <c r="A21" s="139"/>
      <c r="B21" s="47" t="s">
        <v>13</v>
      </c>
      <c r="C21" s="48" t="s">
        <v>38</v>
      </c>
      <c r="D21" s="131">
        <f>51000*2</f>
        <v>102000</v>
      </c>
      <c r="E21" s="49">
        <v>51000</v>
      </c>
      <c r="F21" s="50">
        <f t="shared" si="0"/>
        <v>50</v>
      </c>
      <c r="G21" s="51" t="s">
        <v>37</v>
      </c>
    </row>
    <row r="22" spans="1:7" ht="21" thickBot="1">
      <c r="A22" s="140"/>
      <c r="B22" s="52" t="s">
        <v>25</v>
      </c>
      <c r="C22" s="53" t="s">
        <v>38</v>
      </c>
      <c r="D22" s="132">
        <f>3200*2</f>
        <v>6400</v>
      </c>
      <c r="E22" s="54">
        <v>3200</v>
      </c>
      <c r="F22" s="55">
        <f t="shared" si="0"/>
        <v>50</v>
      </c>
      <c r="G22" s="56" t="s">
        <v>37</v>
      </c>
    </row>
    <row r="23" spans="1:7" ht="21" thickBot="1">
      <c r="A23" s="141"/>
      <c r="B23" s="57" t="s">
        <v>26</v>
      </c>
      <c r="C23" s="58" t="s">
        <v>38</v>
      </c>
      <c r="D23" s="127">
        <f>292800*2</f>
        <v>585600</v>
      </c>
      <c r="E23" s="59">
        <v>292000</v>
      </c>
      <c r="F23" s="60">
        <f t="shared" si="0"/>
        <v>49.863387978142079</v>
      </c>
      <c r="G23" s="61" t="s">
        <v>37</v>
      </c>
    </row>
    <row r="24" spans="1:7" ht="20.25">
      <c r="A24" s="141"/>
      <c r="B24" s="29" t="s">
        <v>7</v>
      </c>
      <c r="C24" s="30" t="s">
        <v>38</v>
      </c>
      <c r="D24" s="31"/>
      <c r="E24" s="32"/>
      <c r="F24" s="33"/>
      <c r="G24" s="34"/>
    </row>
    <row r="25" spans="1:7" ht="20.25">
      <c r="A25" s="141"/>
      <c r="B25" s="35" t="s">
        <v>8</v>
      </c>
      <c r="C25" s="36" t="s">
        <v>38</v>
      </c>
      <c r="D25" s="37" t="s">
        <v>42</v>
      </c>
      <c r="E25" s="38" t="s">
        <v>42</v>
      </c>
      <c r="F25" s="39" t="s">
        <v>42</v>
      </c>
      <c r="G25" s="40" t="s">
        <v>37</v>
      </c>
    </row>
    <row r="26" spans="1:7" ht="20.25">
      <c r="A26" s="141"/>
      <c r="B26" s="35" t="s">
        <v>16</v>
      </c>
      <c r="C26" s="36" t="s">
        <v>38</v>
      </c>
      <c r="D26" s="37" t="s">
        <v>42</v>
      </c>
      <c r="E26" s="38" t="s">
        <v>42</v>
      </c>
      <c r="F26" s="39" t="s">
        <v>42</v>
      </c>
      <c r="G26" s="40" t="s">
        <v>37</v>
      </c>
    </row>
    <row r="27" spans="1:7" ht="21" thickBot="1">
      <c r="A27" s="141"/>
      <c r="B27" s="62" t="s">
        <v>17</v>
      </c>
      <c r="C27" s="63" t="s">
        <v>38</v>
      </c>
      <c r="D27" s="150" t="s">
        <v>42</v>
      </c>
      <c r="E27" s="64" t="s">
        <v>42</v>
      </c>
      <c r="F27" s="65" t="s">
        <v>42</v>
      </c>
      <c r="G27" s="66" t="s">
        <v>37</v>
      </c>
    </row>
    <row r="28" spans="1:7" ht="20.25">
      <c r="A28" s="141"/>
      <c r="B28" s="67" t="s">
        <v>9</v>
      </c>
      <c r="C28" s="68"/>
      <c r="D28" s="130"/>
      <c r="E28" s="32"/>
      <c r="F28" s="33"/>
      <c r="G28" s="34"/>
    </row>
    <row r="29" spans="1:7" ht="20.25">
      <c r="A29" s="141"/>
      <c r="B29" s="69" t="s">
        <v>10</v>
      </c>
      <c r="C29" s="36" t="s">
        <v>38</v>
      </c>
      <c r="D29" s="129">
        <f>2900*2</f>
        <v>5800</v>
      </c>
      <c r="E29" s="128">
        <v>2900</v>
      </c>
      <c r="F29" s="39">
        <f>SUM((E29*100)/D29)</f>
        <v>50</v>
      </c>
      <c r="G29" s="40" t="s">
        <v>37</v>
      </c>
    </row>
    <row r="30" spans="1:7" ht="20.25">
      <c r="A30" s="141"/>
      <c r="B30" s="69" t="s">
        <v>14</v>
      </c>
      <c r="C30" s="36" t="s">
        <v>38</v>
      </c>
      <c r="D30" s="129">
        <f>471500*2</f>
        <v>943000</v>
      </c>
      <c r="E30" s="38">
        <v>461230</v>
      </c>
      <c r="F30" s="39">
        <f>SUM((E30*100)/D30)</f>
        <v>48.910922587486745</v>
      </c>
      <c r="G30" s="40" t="s">
        <v>37</v>
      </c>
    </row>
    <row r="31" spans="1:7" ht="20.25">
      <c r="A31" s="141"/>
      <c r="B31" s="70" t="s">
        <v>15</v>
      </c>
      <c r="C31" s="71" t="s">
        <v>38</v>
      </c>
      <c r="D31" s="72" t="s">
        <v>42</v>
      </c>
      <c r="E31" s="73" t="s">
        <v>42</v>
      </c>
      <c r="F31" s="74" t="s">
        <v>42</v>
      </c>
      <c r="G31" s="40" t="s">
        <v>37</v>
      </c>
    </row>
    <row r="32" spans="1:7" ht="21" thickBot="1">
      <c r="A32" s="142"/>
      <c r="B32" s="75" t="s">
        <v>11</v>
      </c>
      <c r="C32" s="76" t="s">
        <v>38</v>
      </c>
      <c r="D32" s="149">
        <f>12400*2</f>
        <v>24800</v>
      </c>
      <c r="E32" s="77">
        <v>0</v>
      </c>
      <c r="F32" s="78">
        <f>SUM((E32*100)/D32)</f>
        <v>0</v>
      </c>
      <c r="G32" s="66" t="s">
        <v>37</v>
      </c>
    </row>
    <row r="33" spans="1:7" ht="20.25">
      <c r="A33" s="79">
        <v>2</v>
      </c>
      <c r="B33" s="112" t="s">
        <v>12</v>
      </c>
      <c r="C33" s="114"/>
      <c r="D33" s="130"/>
      <c r="E33" s="116"/>
      <c r="F33" s="116"/>
      <c r="G33" s="118"/>
    </row>
    <row r="34" spans="1:7" ht="21" thickBot="1">
      <c r="A34" s="80"/>
      <c r="B34" s="113" t="s">
        <v>21</v>
      </c>
      <c r="C34" s="115" t="s">
        <v>38</v>
      </c>
      <c r="D34" s="129">
        <f>22200*2</f>
        <v>44400</v>
      </c>
      <c r="E34" s="129">
        <v>22200</v>
      </c>
      <c r="F34" s="117">
        <f>SUM((E34*100)/D34)</f>
        <v>50</v>
      </c>
      <c r="G34" s="119" t="s">
        <v>37</v>
      </c>
    </row>
    <row r="35" spans="1:7" ht="21" thickBot="1">
      <c r="A35" s="81">
        <v>3</v>
      </c>
      <c r="B35" s="82" t="s">
        <v>18</v>
      </c>
      <c r="C35" s="83" t="s">
        <v>38</v>
      </c>
      <c r="D35" s="133">
        <f>14500*2</f>
        <v>29000</v>
      </c>
      <c r="E35" s="84">
        <v>10876</v>
      </c>
      <c r="F35" s="85">
        <f>SUM((E35*100)/D35)</f>
        <v>37.50344827586207</v>
      </c>
      <c r="G35" s="86" t="s">
        <v>37</v>
      </c>
    </row>
    <row r="36" spans="1:7" ht="21" thickBot="1">
      <c r="A36" s="87">
        <v>4</v>
      </c>
      <c r="B36" s="88" t="s">
        <v>19</v>
      </c>
      <c r="C36" s="89" t="s">
        <v>38</v>
      </c>
      <c r="D36" s="151">
        <f>28000*2</f>
        <v>56000</v>
      </c>
      <c r="E36" s="90">
        <v>21000</v>
      </c>
      <c r="F36" s="91">
        <f>SUM((E36*100)/D36)</f>
        <v>37.5</v>
      </c>
      <c r="G36" s="92" t="s">
        <v>37</v>
      </c>
    </row>
    <row r="37" spans="1:7" ht="21" thickBot="1">
      <c r="A37" s="93">
        <v>5</v>
      </c>
      <c r="B37" s="94" t="s">
        <v>20</v>
      </c>
      <c r="C37" s="95" t="s">
        <v>38</v>
      </c>
      <c r="D37" s="134">
        <f>2140*2</f>
        <v>4280</v>
      </c>
      <c r="E37" s="96">
        <v>2140</v>
      </c>
      <c r="F37" s="97">
        <f>SUM((E37*100)/D37)</f>
        <v>50</v>
      </c>
      <c r="G37" s="98" t="s">
        <v>37</v>
      </c>
    </row>
    <row r="38" spans="1:7" ht="20.25">
      <c r="A38" s="99">
        <v>6</v>
      </c>
      <c r="B38" s="100" t="s">
        <v>22</v>
      </c>
      <c r="C38" s="53" t="s">
        <v>38</v>
      </c>
      <c r="D38" s="135">
        <f>13400*2</f>
        <v>26800</v>
      </c>
      <c r="E38" s="54">
        <v>10400</v>
      </c>
      <c r="F38" s="55">
        <f>SUM((E38*100)/D38)</f>
        <v>38.805970149253731</v>
      </c>
      <c r="G38" s="98" t="s">
        <v>37</v>
      </c>
    </row>
    <row r="39" spans="1:7" ht="21" thickBot="1">
      <c r="A39" s="101"/>
      <c r="B39" s="102" t="s">
        <v>27</v>
      </c>
      <c r="C39" s="103"/>
      <c r="D39" s="104"/>
      <c r="E39" s="105"/>
      <c r="F39" s="105"/>
      <c r="G39" s="106"/>
    </row>
    <row r="40" spans="1:7" ht="20.25">
      <c r="A40" s="1"/>
      <c r="B40" s="120" t="s">
        <v>41</v>
      </c>
      <c r="C40" s="121"/>
      <c r="D40" s="122">
        <f>SUM(D10:D39)</f>
        <v>1950680</v>
      </c>
      <c r="E40" s="123">
        <f>SUM(E10:E39)</f>
        <v>903946</v>
      </c>
      <c r="F40" s="123">
        <f>E40*100/D40</f>
        <v>46.340045522586998</v>
      </c>
      <c r="G40" s="4"/>
    </row>
    <row r="41" spans="1:7" ht="20.25">
      <c r="A41" s="1"/>
      <c r="B41" s="1"/>
      <c r="C41" s="1"/>
      <c r="D41" s="2"/>
      <c r="E41" s="3"/>
      <c r="F41" s="3"/>
      <c r="G41" s="4"/>
    </row>
    <row r="42" spans="1:7" ht="20.25">
      <c r="A42" s="1"/>
      <c r="B42" s="1"/>
      <c r="C42" s="1"/>
      <c r="D42" s="2"/>
      <c r="E42" s="3"/>
      <c r="F42" s="3"/>
      <c r="G42" s="4"/>
    </row>
    <row r="43" spans="1:7" ht="20.25">
      <c r="A43" s="1"/>
      <c r="B43" s="1"/>
      <c r="C43" s="1"/>
      <c r="D43" s="2"/>
      <c r="E43" s="3"/>
      <c r="F43" s="3"/>
      <c r="G43" s="4"/>
    </row>
    <row r="44" spans="1:7" ht="20.25">
      <c r="A44" s="1"/>
      <c r="B44" s="1"/>
      <c r="C44" s="1"/>
      <c r="D44" s="2"/>
      <c r="E44" s="3"/>
      <c r="F44" s="3"/>
      <c r="G44" s="4"/>
    </row>
    <row r="45" spans="1:7" ht="20.25">
      <c r="A45" s="1"/>
      <c r="B45" s="1"/>
      <c r="C45" s="1"/>
      <c r="D45" s="2"/>
      <c r="E45" s="3"/>
      <c r="F45" s="3"/>
      <c r="G45" s="4"/>
    </row>
    <row r="46" spans="1:7" ht="20.25">
      <c r="A46" s="1"/>
      <c r="B46" s="1"/>
      <c r="C46" s="1"/>
      <c r="D46" s="2"/>
      <c r="E46" s="3"/>
      <c r="F46" s="3"/>
      <c r="G46" s="4"/>
    </row>
    <row r="47" spans="1:7" ht="20.25">
      <c r="A47" s="1"/>
      <c r="B47" s="1"/>
      <c r="C47" s="1"/>
      <c r="D47" s="2"/>
      <c r="E47" s="3"/>
      <c r="F47" s="3"/>
      <c r="G47" s="4"/>
    </row>
    <row r="48" spans="1:7" ht="20.25">
      <c r="A48" s="1"/>
      <c r="B48" s="1"/>
      <c r="C48" s="1"/>
      <c r="D48" s="2"/>
      <c r="E48" s="3"/>
      <c r="F48" s="3"/>
      <c r="G48" s="4"/>
    </row>
  </sheetData>
  <mergeCells count="11">
    <mergeCell ref="A1:G1"/>
    <mergeCell ref="A2:G2"/>
    <mergeCell ref="A3:G3"/>
    <mergeCell ref="A8:A21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59055118110236227" bottom="0.59055118110236227" header="0.31496062992125984" footer="0.31496062992125984"/>
  <pageSetup paperSize="9" fitToHeight="0" orientation="landscape" r:id="rId1"/>
  <rowBreaks count="2" manualBreakCount="2">
    <brk id="21" max="16383" man="1"/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</vt:lpstr>
      <vt:lpstr>รายงานผล!Print_Titles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พีรยุทธ ชะเอมหอม</cp:lastModifiedBy>
  <cp:lastPrinted>2024-04-29T04:18:49Z</cp:lastPrinted>
  <dcterms:created xsi:type="dcterms:W3CDTF">2023-05-30T14:10:06Z</dcterms:created>
  <dcterms:modified xsi:type="dcterms:W3CDTF">2025-07-03T08:21:31Z</dcterms:modified>
</cp:coreProperties>
</file>